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KET QUA TONG HOP" sheetId="1" r:id="rId1"/>
    <sheet name="DIEM CHI TIET PHAN 1 CCHC" sheetId="2" r:id="rId2"/>
    <sheet name="DIEM CHI TIET P2,3 CONG VU" sheetId="3" r:id="rId3"/>
  </sheets>
  <definedNames/>
  <calcPr fullCalcOnLoad="1"/>
</workbook>
</file>

<file path=xl/sharedStrings.xml><?xml version="1.0" encoding="utf-8"?>
<sst xmlns="http://schemas.openxmlformats.org/spreadsheetml/2006/main" count="108" uniqueCount="59">
  <si>
    <t>STT</t>
  </si>
  <si>
    <t>UBND thành phố Biên Hòa</t>
  </si>
  <si>
    <t>UBND thị xã Long Khánh</t>
  </si>
  <si>
    <t>UBND huyện Vĩnh Cửu</t>
  </si>
  <si>
    <t>UBND huyện Thống Nhất</t>
  </si>
  <si>
    <t>UBND huyện Trảng Bom</t>
  </si>
  <si>
    <t>UBND huyện Định Quán</t>
  </si>
  <si>
    <t>UBND huyện Tân Phú</t>
  </si>
  <si>
    <t>UBND huyện Xuân Lộc</t>
  </si>
  <si>
    <t>UBND huyện Cẩm Mỹ</t>
  </si>
  <si>
    <t>UBND huyện Long Thành</t>
  </si>
  <si>
    <t>UBND huyện Nhơn Trạch</t>
  </si>
  <si>
    <t>P1</t>
  </si>
  <si>
    <t>P2</t>
  </si>
  <si>
    <t>P3</t>
  </si>
  <si>
    <t xml:space="preserve">Xếp loại </t>
  </si>
  <si>
    <t>Xếp loại</t>
  </si>
  <si>
    <t>Tên địa phương</t>
  </si>
  <si>
    <t>Tốt</t>
  </si>
  <si>
    <t xml:space="preserve">Tự đánh giá </t>
  </si>
  <si>
    <t>Đánh giá lại sau rà soát của Sở Nội vụ</t>
  </si>
  <si>
    <t>Điểm</t>
  </si>
  <si>
    <t>Tổng</t>
  </si>
  <si>
    <t>TC1</t>
  </si>
  <si>
    <t>TC2</t>
  </si>
  <si>
    <t>Tổng P2</t>
  </si>
  <si>
    <t>Điểm CCHC</t>
  </si>
  <si>
    <t>từ 0 đến dưới 75</t>
  </si>
  <si>
    <t>từ 75 đến 100</t>
  </si>
  <si>
    <t>Đánh giá lại sau rà soát của Sở Nội vụ (phương án tính theo khung quy đổi)</t>
  </si>
  <si>
    <t>Đánh giá lại sau rà soát của Sở Nội vụ (phương án tính theo điểm quy đổi)</t>
  </si>
  <si>
    <r>
      <t xml:space="preserve">PHỤ LỤC 3: TỔNG HỢP KẾT QUẢ BỘ CHỈ SỐ CCHC, CÔNG VỤ CỦA UBND CẤP  HUYỆN NĂM 2017
</t>
    </r>
    <r>
      <rPr>
        <i/>
        <sz val="12"/>
        <rFont val="Times New Roman"/>
        <family val="1"/>
      </rPr>
      <t>(kèm theo Báo cáo số         /BC-SNV ngày     tháng    năm 2017 của Sở Nội vụ về kết quả đánh giá công vụ năm 2017)</t>
    </r>
  </si>
  <si>
    <t>Số
TT</t>
  </si>
  <si>
    <t xml:space="preserve">Đơn vị             </t>
  </si>
  <si>
    <t>Chỉ số</t>
  </si>
  <si>
    <t>Phân loại</t>
  </si>
  <si>
    <t>Chỉ đạo điều hành về CCHC</t>
  </si>
  <si>
    <t>Xây dựng và tổ chức thực hiện văn bản QPPL</t>
  </si>
  <si>
    <t>Cải cách thủ tục hành chính</t>
  </si>
  <si>
    <t>Cải cách tổ chức bộ máy nhà nước</t>
  </si>
  <si>
    <t>Xây dựng và nâng cao chất lượng đội ngũ cán bộ, công chức</t>
  </si>
  <si>
    <t>Cải cách cơ chế tài chính công</t>
  </si>
  <si>
    <t>Hiện đại hóa nền hành chính</t>
  </si>
  <si>
    <t>Sáng kiến</t>
  </si>
  <si>
    <t>Tự đánh giá</t>
  </si>
  <si>
    <t>Thẩm định</t>
  </si>
  <si>
    <t>Xuân Lộc</t>
  </si>
  <si>
    <t>Nhơn Trạch</t>
  </si>
  <si>
    <t>Cẩm Mỹ</t>
  </si>
  <si>
    <t>Vĩnh Cửu</t>
  </si>
  <si>
    <t>Long Khánh</t>
  </si>
  <si>
    <t>Trảng Bom</t>
  </si>
  <si>
    <t>Long Thành</t>
  </si>
  <si>
    <t>Tân Phú</t>
  </si>
  <si>
    <t>Thống Nhất</t>
  </si>
  <si>
    <t>Định Quán</t>
  </si>
  <si>
    <t>Biên Hòa</t>
  </si>
  <si>
    <t>TỔNG HỢP KẾT QUẢ THẨM ĐỊNH CHỈ SỐ CCHC NĂM 2017</t>
  </si>
  <si>
    <r>
      <t xml:space="preserve">PHỤ LỤC: TỔNG HỢP NỘI DUNG ĐÁNH GIÁ CÔNG VỤ UBND CẤP  HUYỆN NĂM 2017
</t>
    </r>
    <r>
      <rPr>
        <i/>
        <sz val="12"/>
        <rFont val="Times New Roman"/>
        <family val="1"/>
      </rPr>
      <t>(kèm theo Báo cáo số         /BC-SNV ngày     tháng    năm 2017 của Sở Nội vụ về kết quả đánh giá công vụ năm 2017)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</si>
</sst>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56">
    <font>
      <sz val="10"/>
      <name val="Arial"/>
      <family val="0"/>
    </font>
    <font>
      <sz val="8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sz val="14"/>
      <color indexed="30"/>
      <name val="Times New Roman"/>
      <family val="1"/>
    </font>
    <font>
      <sz val="14"/>
      <color indexed="6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wrapText="1"/>
    </xf>
    <xf numFmtId="2" fontId="7" fillId="0" borderId="11" xfId="0" applyNumberFormat="1" applyFont="1" applyFill="1" applyBorder="1" applyAlignment="1">
      <alignment vertical="center" wrapText="1"/>
    </xf>
    <xf numFmtId="2" fontId="7" fillId="0" borderId="12" xfId="0" applyNumberFormat="1" applyFont="1" applyFill="1" applyBorder="1" applyAlignment="1">
      <alignment vertical="center" wrapText="1"/>
    </xf>
    <xf numFmtId="1" fontId="16" fillId="0" borderId="10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172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49" fontId="17" fillId="33" borderId="0" xfId="0" applyNumberFormat="1" applyFont="1" applyFill="1" applyBorder="1" applyAlignment="1">
      <alignment horizontal="center"/>
    </xf>
    <xf numFmtId="49" fontId="18" fillId="33" borderId="0" xfId="0" applyNumberFormat="1" applyFont="1" applyFill="1" applyBorder="1" applyAlignment="1">
      <alignment horizontal="center"/>
    </xf>
    <xf numFmtId="0" fontId="1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wrapText="1"/>
    </xf>
    <xf numFmtId="0" fontId="8" fillId="33" borderId="10" xfId="0" applyFont="1" applyFill="1" applyBorder="1" applyAlignment="1">
      <alignment/>
    </xf>
    <xf numFmtId="0" fontId="16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8" fillId="33" borderId="10" xfId="57" applyFont="1" applyFill="1" applyBorder="1" applyAlignment="1">
      <alignment vertical="center" wrapText="1"/>
      <protection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2" fontId="19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2" fontId="15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5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PageLayoutView="0" workbookViewId="0" topLeftCell="A1">
      <selection activeCell="C3" sqref="C3:H3"/>
    </sheetView>
  </sheetViews>
  <sheetFormatPr defaultColWidth="9.140625" defaultRowHeight="12.75"/>
  <cols>
    <col min="1" max="1" width="4.8515625" style="2" customWidth="1"/>
    <col min="2" max="2" width="30.421875" style="0" customWidth="1"/>
    <col min="3" max="3" width="5.140625" style="0" customWidth="1"/>
    <col min="4" max="4" width="5.57421875" style="0" hidden="1" customWidth="1"/>
    <col min="5" max="5" width="6.00390625" style="0" hidden="1" customWidth="1"/>
    <col min="6" max="6" width="8.57421875" style="0" customWidth="1"/>
    <col min="7" max="7" width="4.140625" style="0" customWidth="1"/>
    <col min="8" max="8" width="6.57421875" style="1" customWidth="1"/>
    <col min="9" max="9" width="9.140625" style="5" customWidth="1"/>
    <col min="10" max="10" width="4.140625" style="3" bestFit="1" customWidth="1"/>
    <col min="11" max="11" width="7.00390625" style="0" hidden="1" customWidth="1"/>
    <col min="12" max="12" width="9.7109375" style="0" hidden="1" customWidth="1"/>
    <col min="13" max="13" width="8.28125" style="0" customWidth="1"/>
    <col min="14" max="14" width="4.140625" style="0" bestFit="1" customWidth="1"/>
    <col min="15" max="15" width="7.140625" style="0" customWidth="1"/>
    <col min="16" max="16" width="13.57421875" style="4" bestFit="1" customWidth="1"/>
    <col min="17" max="17" width="5.7109375" style="0" hidden="1" customWidth="1"/>
    <col min="18" max="19" width="6.421875" style="0" hidden="1" customWidth="1"/>
    <col min="21" max="21" width="7.00390625" style="0" hidden="1" customWidth="1"/>
    <col min="22" max="22" width="9.7109375" style="0" hidden="1" customWidth="1"/>
    <col min="23" max="23" width="8.28125" style="0" customWidth="1"/>
    <col min="24" max="24" width="4.140625" style="0" bestFit="1" customWidth="1"/>
    <col min="26" max="26" width="10.8515625" style="0" customWidth="1"/>
  </cols>
  <sheetData>
    <row r="1" spans="1:26" ht="60.75" customHeight="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55.5" customHeight="1">
      <c r="A2" s="64" t="s">
        <v>0</v>
      </c>
      <c r="B2" s="64" t="s">
        <v>17</v>
      </c>
      <c r="C2" s="58" t="s">
        <v>19</v>
      </c>
      <c r="D2" s="59"/>
      <c r="E2" s="59"/>
      <c r="F2" s="59"/>
      <c r="G2" s="59"/>
      <c r="H2" s="59"/>
      <c r="I2" s="60"/>
      <c r="J2" s="58" t="s">
        <v>29</v>
      </c>
      <c r="K2" s="59"/>
      <c r="L2" s="59"/>
      <c r="M2" s="59"/>
      <c r="N2" s="59"/>
      <c r="O2" s="59"/>
      <c r="P2" s="60"/>
      <c r="T2" s="58" t="s">
        <v>30</v>
      </c>
      <c r="U2" s="59"/>
      <c r="V2" s="59"/>
      <c r="W2" s="59"/>
      <c r="X2" s="59"/>
      <c r="Y2" s="59"/>
      <c r="Z2" s="60"/>
    </row>
    <row r="3" spans="1:26" ht="44.25" customHeight="1">
      <c r="A3" s="64"/>
      <c r="B3" s="64"/>
      <c r="C3" s="58" t="s">
        <v>21</v>
      </c>
      <c r="D3" s="59"/>
      <c r="E3" s="59"/>
      <c r="F3" s="59"/>
      <c r="G3" s="59"/>
      <c r="H3" s="59"/>
      <c r="I3" s="55" t="s">
        <v>16</v>
      </c>
      <c r="J3" s="58" t="s">
        <v>21</v>
      </c>
      <c r="K3" s="59"/>
      <c r="L3" s="59"/>
      <c r="M3" s="59"/>
      <c r="N3" s="59"/>
      <c r="O3" s="59"/>
      <c r="P3" s="55" t="s">
        <v>15</v>
      </c>
      <c r="Q3" s="65" t="s">
        <v>26</v>
      </c>
      <c r="R3" s="65" t="s">
        <v>27</v>
      </c>
      <c r="S3" s="65" t="s">
        <v>28</v>
      </c>
      <c r="T3" s="58" t="s">
        <v>21</v>
      </c>
      <c r="U3" s="59"/>
      <c r="V3" s="59"/>
      <c r="W3" s="59"/>
      <c r="X3" s="59"/>
      <c r="Y3" s="59"/>
      <c r="Z3" s="61" t="s">
        <v>15</v>
      </c>
    </row>
    <row r="4" spans="1:26" ht="44.25" customHeight="1">
      <c r="A4" s="64"/>
      <c r="B4" s="64"/>
      <c r="C4" s="61" t="s">
        <v>12</v>
      </c>
      <c r="D4" s="20" t="s">
        <v>13</v>
      </c>
      <c r="E4" s="21"/>
      <c r="F4" s="62" t="s">
        <v>13</v>
      </c>
      <c r="G4" s="61" t="s">
        <v>14</v>
      </c>
      <c r="H4" s="61" t="s">
        <v>22</v>
      </c>
      <c r="I4" s="56"/>
      <c r="J4" s="61" t="s">
        <v>12</v>
      </c>
      <c r="K4" s="66" t="s">
        <v>13</v>
      </c>
      <c r="L4" s="67"/>
      <c r="M4" s="62"/>
      <c r="N4" s="61" t="s">
        <v>14</v>
      </c>
      <c r="O4" s="61" t="s">
        <v>22</v>
      </c>
      <c r="P4" s="56"/>
      <c r="Q4" s="65"/>
      <c r="R4" s="65"/>
      <c r="S4" s="65"/>
      <c r="T4" s="61" t="s">
        <v>12</v>
      </c>
      <c r="U4" s="66" t="s">
        <v>13</v>
      </c>
      <c r="V4" s="67"/>
      <c r="W4" s="62"/>
      <c r="X4" s="61" t="s">
        <v>14</v>
      </c>
      <c r="Y4" s="61" t="s">
        <v>22</v>
      </c>
      <c r="Z4" s="61"/>
    </row>
    <row r="5" spans="1:26" ht="29.25" customHeight="1">
      <c r="A5" s="64"/>
      <c r="B5" s="64"/>
      <c r="C5" s="61"/>
      <c r="D5" s="12" t="s">
        <v>23</v>
      </c>
      <c r="E5" s="12" t="s">
        <v>24</v>
      </c>
      <c r="F5" s="63"/>
      <c r="G5" s="61"/>
      <c r="H5" s="61"/>
      <c r="I5" s="57"/>
      <c r="J5" s="61"/>
      <c r="K5" s="68"/>
      <c r="L5" s="69"/>
      <c r="M5" s="63"/>
      <c r="N5" s="61"/>
      <c r="O5" s="61"/>
      <c r="P5" s="57"/>
      <c r="Q5" s="65"/>
      <c r="R5" s="65"/>
      <c r="S5" s="65"/>
      <c r="T5" s="61"/>
      <c r="U5" s="68"/>
      <c r="V5" s="69"/>
      <c r="W5" s="63"/>
      <c r="X5" s="61"/>
      <c r="Y5" s="61"/>
      <c r="Z5" s="61"/>
    </row>
    <row r="6" spans="1:26" s="1" customFormat="1" ht="64.5" customHeight="1">
      <c r="A6" s="25">
        <v>1</v>
      </c>
      <c r="B6" s="28" t="s">
        <v>1</v>
      </c>
      <c r="C6" s="23">
        <v>45</v>
      </c>
      <c r="D6" s="23">
        <v>34</v>
      </c>
      <c r="E6" s="23">
        <v>56.67</v>
      </c>
      <c r="F6" s="23">
        <f>(D6+E6)*0.3</f>
        <v>27.201</v>
      </c>
      <c r="G6" s="23">
        <v>4</v>
      </c>
      <c r="H6" s="23">
        <f>C6+F6+G6</f>
        <v>76.201</v>
      </c>
      <c r="I6" s="23" t="str">
        <f>IF(H6&gt;=90,"Xuất sắc",IF(AND(H6&lt;90,H6&gt;=70),"Tốt",IF(AND(H6&gt;=50,H6&lt;70),"Hoàn thành","Không hoàn thành")))</f>
        <v>Tốt</v>
      </c>
      <c r="J6" s="23">
        <f>R6+S6</f>
        <v>20</v>
      </c>
      <c r="K6" s="23">
        <v>34</v>
      </c>
      <c r="L6" s="26">
        <v>55</v>
      </c>
      <c r="M6" s="26">
        <f>(K6+L6)*0.3</f>
        <v>26.7</v>
      </c>
      <c r="N6" s="23">
        <v>0</v>
      </c>
      <c r="O6" s="23">
        <f>J6+M6+N6</f>
        <v>46.7</v>
      </c>
      <c r="P6" s="25" t="str">
        <f>IF(O6&gt;=90,"Xuất sắc",IF(AND(O6&lt;90,O6&gt;=70),"Tốt",IF(AND(O6&gt;=50,O6&lt;70),"Hoàn thành","Không hoàn thành")))</f>
        <v>Không hoàn thành</v>
      </c>
      <c r="Q6" s="25">
        <v>65</v>
      </c>
      <c r="R6" s="25">
        <f>IF(AND(Q6&gt;=70,Q6&lt;75),25,IF(AND(Q6&gt;=65,Q6&lt;70),20,IF(AND(Q6&gt;=60,Q6&lt;65),15,IF(AND(Q6&gt;=55,Q6&lt;60),10,IF(AND(Q6&gt;=50,Q6&lt;55),5,0)))))</f>
        <v>20</v>
      </c>
      <c r="S6" s="25">
        <f>IF(AND(Q6&gt;=75,Q6&lt;80),30,IF(AND(Q6&gt;=80,Q6&lt;85),35,IF(AND(Q6&gt;=85,Q6&lt;90),40,IF(AND(Q6&gt;=90,Q6&lt;95),45,IF(AND(Q6&gt;=95),50,0)))))</f>
        <v>0</v>
      </c>
      <c r="T6" s="25">
        <f>Q6*0.5</f>
        <v>32.5</v>
      </c>
      <c r="U6" s="23">
        <v>34</v>
      </c>
      <c r="V6" s="26">
        <v>55</v>
      </c>
      <c r="W6" s="26">
        <f>(U6+V6)*0.3</f>
        <v>26.7</v>
      </c>
      <c r="X6" s="23">
        <v>0</v>
      </c>
      <c r="Y6" s="27">
        <f>T6+W6+X6</f>
        <v>59.2</v>
      </c>
      <c r="Z6" s="25" t="str">
        <f>IF(Y6&gt;=90,"Xuất sắc",IF(AND(Y6&lt;90,Y6&gt;=70),"Tốt",IF(AND(Y6&gt;=50,Y6&lt;70),"Hoàn thành","Không hoàn thành")))</f>
        <v>Hoàn thành</v>
      </c>
    </row>
    <row r="7" spans="1:26" s="1" customFormat="1" ht="37.5">
      <c r="A7" s="25">
        <v>2</v>
      </c>
      <c r="B7" s="28" t="s">
        <v>2</v>
      </c>
      <c r="C7" s="23">
        <v>50</v>
      </c>
      <c r="D7" s="23">
        <v>40</v>
      </c>
      <c r="E7" s="23">
        <v>60</v>
      </c>
      <c r="F7" s="23">
        <f aca="true" t="shared" si="0" ref="F7:F16">(D7+E7)*0.3</f>
        <v>30</v>
      </c>
      <c r="G7" s="23">
        <v>18</v>
      </c>
      <c r="H7" s="23">
        <f aca="true" t="shared" si="1" ref="H7:H16">C7+F7+G7</f>
        <v>98</v>
      </c>
      <c r="I7" s="23" t="str">
        <f aca="true" t="shared" si="2" ref="I7:I14">IF(H7&gt;=90,"Xuất sắc",IF(AND(H7&lt;90,H7&gt;=70),"Tốt",IF(AND(H7&gt;=50,H7&lt;70),"Hoàn thành","Không hoàn thành")))</f>
        <v>Xuất sắc</v>
      </c>
      <c r="J7" s="23">
        <f aca="true" t="shared" si="3" ref="J7:J16">R7+S7</f>
        <v>30</v>
      </c>
      <c r="K7" s="23">
        <v>40</v>
      </c>
      <c r="L7" s="26">
        <v>52.8</v>
      </c>
      <c r="M7" s="26">
        <f aca="true" t="shared" si="4" ref="M7:M16">(K7+L7)*0.3</f>
        <v>27.84</v>
      </c>
      <c r="N7" s="23">
        <v>18</v>
      </c>
      <c r="O7" s="23">
        <f aca="true" t="shared" si="5" ref="O7:O16">J7+M7+N7</f>
        <v>75.84</v>
      </c>
      <c r="P7" s="25" t="str">
        <f aca="true" t="shared" si="6" ref="P7:P16">IF(O7&gt;=90,"Xuất sắc",IF(AND(O7&lt;90,O7&gt;=70),"Tốt",IF(AND(O7&gt;=50,O7&lt;70),"Hoàn thành","Không hoàn thành")))</f>
        <v>Tốt</v>
      </c>
      <c r="Q7" s="25">
        <v>78.25</v>
      </c>
      <c r="R7" s="25">
        <f aca="true" t="shared" si="7" ref="R7:R16">IF(AND(Q7&gt;=70,Q7&lt;75),25,IF(AND(Q7&gt;=65,Q7&lt;70),20,IF(AND(Q7&gt;=60,Q7&lt;65),15,IF(AND(Q7&gt;=55,Q7&lt;60),10,IF(AND(Q7&gt;=50,Q7&lt;55),5,0)))))</f>
        <v>0</v>
      </c>
      <c r="S7" s="25">
        <f aca="true" t="shared" si="8" ref="S7:S16">IF(AND(Q7&gt;=75,Q7&lt;80),30,IF(AND(Q7&gt;=80,Q7&lt;85),35,IF(AND(Q7&gt;=85,Q7&lt;90),40,IF(AND(Q7&gt;=90,Q7&lt;95),45,IF(AND(Q7&gt;=95),50,0)))))</f>
        <v>30</v>
      </c>
      <c r="T7" s="25">
        <f aca="true" t="shared" si="9" ref="T7:T16">Q7*0.5</f>
        <v>39.125</v>
      </c>
      <c r="U7" s="23">
        <v>40</v>
      </c>
      <c r="V7" s="26">
        <v>52.8</v>
      </c>
      <c r="W7" s="26">
        <f aca="true" t="shared" si="10" ref="W7:W16">(U7+V7)*0.3</f>
        <v>27.84</v>
      </c>
      <c r="X7" s="23">
        <v>18</v>
      </c>
      <c r="Y7" s="27">
        <f aca="true" t="shared" si="11" ref="Y7:Y16">T7+W7+X7</f>
        <v>84.965</v>
      </c>
      <c r="Z7" s="25" t="str">
        <f aca="true" t="shared" si="12" ref="Z7:Z16">IF(Y7&gt;=90,"Xuất sắc",IF(AND(Y7&lt;90,Y7&gt;=70),"Tốt",IF(AND(Y7&gt;=50,Y7&lt;70),"Hoàn thành","Không hoàn thành")))</f>
        <v>Tốt</v>
      </c>
    </row>
    <row r="8" spans="1:26" s="1" customFormat="1" ht="18.75">
      <c r="A8" s="25">
        <v>3</v>
      </c>
      <c r="B8" s="28" t="s">
        <v>10</v>
      </c>
      <c r="C8" s="23">
        <v>47</v>
      </c>
      <c r="D8" s="23">
        <v>39.5</v>
      </c>
      <c r="E8" s="26">
        <v>55.42</v>
      </c>
      <c r="F8" s="23">
        <f t="shared" si="0"/>
        <v>28.476</v>
      </c>
      <c r="G8" s="23">
        <v>11</v>
      </c>
      <c r="H8" s="23">
        <f t="shared" si="1"/>
        <v>86.476</v>
      </c>
      <c r="I8" s="23" t="str">
        <f t="shared" si="2"/>
        <v>Tốt</v>
      </c>
      <c r="J8" s="23">
        <f t="shared" si="3"/>
        <v>30</v>
      </c>
      <c r="K8" s="23">
        <v>34</v>
      </c>
      <c r="L8" s="26">
        <v>52.8</v>
      </c>
      <c r="M8" s="26">
        <f t="shared" si="4"/>
        <v>26.04</v>
      </c>
      <c r="N8" s="23">
        <v>11</v>
      </c>
      <c r="O8" s="23">
        <f t="shared" si="5"/>
        <v>67.03999999999999</v>
      </c>
      <c r="P8" s="25" t="str">
        <f t="shared" si="6"/>
        <v>Hoàn thành</v>
      </c>
      <c r="Q8" s="25">
        <v>76.5</v>
      </c>
      <c r="R8" s="25">
        <f t="shared" si="7"/>
        <v>0</v>
      </c>
      <c r="S8" s="25">
        <f t="shared" si="8"/>
        <v>30</v>
      </c>
      <c r="T8" s="25">
        <f t="shared" si="9"/>
        <v>38.25</v>
      </c>
      <c r="U8" s="23">
        <v>34</v>
      </c>
      <c r="V8" s="26">
        <v>52.8</v>
      </c>
      <c r="W8" s="26">
        <f t="shared" si="10"/>
        <v>26.04</v>
      </c>
      <c r="X8" s="23">
        <v>11</v>
      </c>
      <c r="Y8" s="27">
        <f t="shared" si="11"/>
        <v>75.28999999999999</v>
      </c>
      <c r="Z8" s="25" t="str">
        <f t="shared" si="12"/>
        <v>Tốt</v>
      </c>
    </row>
    <row r="9" spans="1:26" s="1" customFormat="1" ht="37.5">
      <c r="A9" s="25">
        <v>4</v>
      </c>
      <c r="B9" s="28" t="s">
        <v>11</v>
      </c>
      <c r="C9" s="23">
        <v>50</v>
      </c>
      <c r="D9" s="23">
        <v>40</v>
      </c>
      <c r="E9" s="26">
        <v>59.34</v>
      </c>
      <c r="F9" s="23">
        <f t="shared" si="0"/>
        <v>29.802</v>
      </c>
      <c r="G9" s="23">
        <v>13</v>
      </c>
      <c r="H9" s="23">
        <f t="shared" si="1"/>
        <v>92.80199999999999</v>
      </c>
      <c r="I9" s="23" t="str">
        <f t="shared" si="2"/>
        <v>Xuất sắc</v>
      </c>
      <c r="J9" s="23">
        <f t="shared" si="3"/>
        <v>35</v>
      </c>
      <c r="K9" s="23">
        <v>40</v>
      </c>
      <c r="L9" s="23">
        <v>53.89</v>
      </c>
      <c r="M9" s="26">
        <f t="shared" si="4"/>
        <v>28.166999999999998</v>
      </c>
      <c r="N9" s="23">
        <v>0</v>
      </c>
      <c r="O9" s="23">
        <f t="shared" si="5"/>
        <v>63.167</v>
      </c>
      <c r="P9" s="25" t="str">
        <f t="shared" si="6"/>
        <v>Hoàn thành</v>
      </c>
      <c r="Q9" s="25">
        <v>81</v>
      </c>
      <c r="R9" s="25">
        <f t="shared" si="7"/>
        <v>0</v>
      </c>
      <c r="S9" s="25">
        <f t="shared" si="8"/>
        <v>35</v>
      </c>
      <c r="T9" s="25">
        <f t="shared" si="9"/>
        <v>40.5</v>
      </c>
      <c r="U9" s="23">
        <v>40</v>
      </c>
      <c r="V9" s="23">
        <v>53.89</v>
      </c>
      <c r="W9" s="26">
        <f t="shared" si="10"/>
        <v>28.166999999999998</v>
      </c>
      <c r="X9" s="23">
        <v>0</v>
      </c>
      <c r="Y9" s="27">
        <f t="shared" si="11"/>
        <v>68.667</v>
      </c>
      <c r="Z9" s="25" t="str">
        <f t="shared" si="12"/>
        <v>Hoàn thành</v>
      </c>
    </row>
    <row r="10" spans="1:26" s="1" customFormat="1" ht="37.5">
      <c r="A10" s="25">
        <v>5</v>
      </c>
      <c r="B10" s="28" t="s">
        <v>5</v>
      </c>
      <c r="C10" s="23">
        <v>47.38</v>
      </c>
      <c r="D10" s="23">
        <v>37</v>
      </c>
      <c r="E10" s="26">
        <v>56.95</v>
      </c>
      <c r="F10" s="23">
        <f t="shared" si="0"/>
        <v>28.185</v>
      </c>
      <c r="G10" s="23">
        <v>15</v>
      </c>
      <c r="H10" s="23">
        <f t="shared" si="1"/>
        <v>90.565</v>
      </c>
      <c r="I10" s="23" t="str">
        <f t="shared" si="2"/>
        <v>Xuất sắc</v>
      </c>
      <c r="J10" s="23">
        <f t="shared" si="3"/>
        <v>30</v>
      </c>
      <c r="K10" s="23">
        <v>35</v>
      </c>
      <c r="L10" s="26">
        <v>53.14</v>
      </c>
      <c r="M10" s="26">
        <f t="shared" si="4"/>
        <v>26.442</v>
      </c>
      <c r="N10" s="23">
        <f>15-16+1</f>
        <v>0</v>
      </c>
      <c r="O10" s="23">
        <f t="shared" si="5"/>
        <v>56.442</v>
      </c>
      <c r="P10" s="25" t="str">
        <f t="shared" si="6"/>
        <v>Hoàn thành</v>
      </c>
      <c r="Q10" s="25">
        <v>76.75</v>
      </c>
      <c r="R10" s="25">
        <f t="shared" si="7"/>
        <v>0</v>
      </c>
      <c r="S10" s="25">
        <f t="shared" si="8"/>
        <v>30</v>
      </c>
      <c r="T10" s="25">
        <f t="shared" si="9"/>
        <v>38.375</v>
      </c>
      <c r="U10" s="23">
        <v>35</v>
      </c>
      <c r="V10" s="26">
        <v>53.14</v>
      </c>
      <c r="W10" s="26">
        <f t="shared" si="10"/>
        <v>26.442</v>
      </c>
      <c r="X10" s="23">
        <f>15-16+1</f>
        <v>0</v>
      </c>
      <c r="Y10" s="27">
        <f t="shared" si="11"/>
        <v>64.81700000000001</v>
      </c>
      <c r="Z10" s="25" t="str">
        <f t="shared" si="12"/>
        <v>Hoàn thành</v>
      </c>
    </row>
    <row r="11" spans="1:26" s="1" customFormat="1" ht="48.75" customHeight="1">
      <c r="A11" s="25">
        <v>6</v>
      </c>
      <c r="B11" s="28" t="s">
        <v>3</v>
      </c>
      <c r="C11" s="23">
        <v>50</v>
      </c>
      <c r="D11" s="23">
        <v>40</v>
      </c>
      <c r="E11" s="26">
        <v>60</v>
      </c>
      <c r="F11" s="23">
        <f t="shared" si="0"/>
        <v>30</v>
      </c>
      <c r="G11" s="23">
        <v>10</v>
      </c>
      <c r="H11" s="23">
        <f t="shared" si="1"/>
        <v>90</v>
      </c>
      <c r="I11" s="23" t="str">
        <f t="shared" si="2"/>
        <v>Xuất sắc</v>
      </c>
      <c r="J11" s="23">
        <f t="shared" si="3"/>
        <v>30</v>
      </c>
      <c r="K11" s="23">
        <v>40</v>
      </c>
      <c r="L11" s="26">
        <v>49.07</v>
      </c>
      <c r="M11" s="26">
        <f t="shared" si="4"/>
        <v>26.720999999999997</v>
      </c>
      <c r="N11" s="23">
        <f>15-8</f>
        <v>7</v>
      </c>
      <c r="O11" s="23">
        <f t="shared" si="5"/>
        <v>63.721</v>
      </c>
      <c r="P11" s="25" t="str">
        <f t="shared" si="6"/>
        <v>Hoàn thành</v>
      </c>
      <c r="Q11" s="25">
        <v>78.75</v>
      </c>
      <c r="R11" s="25">
        <f t="shared" si="7"/>
        <v>0</v>
      </c>
      <c r="S11" s="25">
        <f t="shared" si="8"/>
        <v>30</v>
      </c>
      <c r="T11" s="25">
        <f t="shared" si="9"/>
        <v>39.375</v>
      </c>
      <c r="U11" s="23">
        <v>40</v>
      </c>
      <c r="V11" s="26">
        <v>49.07</v>
      </c>
      <c r="W11" s="26">
        <f t="shared" si="10"/>
        <v>26.720999999999997</v>
      </c>
      <c r="X11" s="23">
        <f>15-8</f>
        <v>7</v>
      </c>
      <c r="Y11" s="27">
        <f t="shared" si="11"/>
        <v>73.096</v>
      </c>
      <c r="Z11" s="25" t="str">
        <f t="shared" si="12"/>
        <v>Tốt</v>
      </c>
    </row>
    <row r="12" spans="1:26" s="1" customFormat="1" ht="37.5">
      <c r="A12" s="25">
        <v>7</v>
      </c>
      <c r="B12" s="28" t="s">
        <v>4</v>
      </c>
      <c r="C12" s="23">
        <v>46.13</v>
      </c>
      <c r="D12" s="23">
        <v>35</v>
      </c>
      <c r="E12" s="26">
        <v>60</v>
      </c>
      <c r="F12" s="23">
        <f t="shared" si="0"/>
        <v>28.5</v>
      </c>
      <c r="G12" s="23">
        <v>17</v>
      </c>
      <c r="H12" s="23">
        <f t="shared" si="1"/>
        <v>91.63</v>
      </c>
      <c r="I12" s="23" t="str">
        <f t="shared" si="2"/>
        <v>Xuất sắc</v>
      </c>
      <c r="J12" s="23">
        <f t="shared" si="3"/>
        <v>25</v>
      </c>
      <c r="K12" s="23">
        <v>32</v>
      </c>
      <c r="L12" s="26">
        <v>55.2</v>
      </c>
      <c r="M12" s="26">
        <f t="shared" si="4"/>
        <v>26.16</v>
      </c>
      <c r="N12" s="23">
        <f>15-14+2</f>
        <v>3</v>
      </c>
      <c r="O12" s="23">
        <f t="shared" si="5"/>
        <v>54.16</v>
      </c>
      <c r="P12" s="25" t="str">
        <f t="shared" si="6"/>
        <v>Hoàn thành</v>
      </c>
      <c r="Q12" s="25">
        <v>71.5</v>
      </c>
      <c r="R12" s="25">
        <f t="shared" si="7"/>
        <v>25</v>
      </c>
      <c r="S12" s="25">
        <f t="shared" si="8"/>
        <v>0</v>
      </c>
      <c r="T12" s="25">
        <f t="shared" si="9"/>
        <v>35.75</v>
      </c>
      <c r="U12" s="23">
        <v>32</v>
      </c>
      <c r="V12" s="26">
        <v>55.2</v>
      </c>
      <c r="W12" s="26">
        <f t="shared" si="10"/>
        <v>26.16</v>
      </c>
      <c r="X12" s="23">
        <f>15-14+2</f>
        <v>3</v>
      </c>
      <c r="Y12" s="27">
        <f t="shared" si="11"/>
        <v>64.91</v>
      </c>
      <c r="Z12" s="25" t="str">
        <f t="shared" si="12"/>
        <v>Hoàn thành</v>
      </c>
    </row>
    <row r="13" spans="1:26" s="1" customFormat="1" ht="37.5">
      <c r="A13" s="25">
        <v>8</v>
      </c>
      <c r="B13" s="28" t="s">
        <v>8</v>
      </c>
      <c r="C13" s="23">
        <v>50</v>
      </c>
      <c r="D13" s="23">
        <v>40</v>
      </c>
      <c r="E13" s="26">
        <v>60</v>
      </c>
      <c r="F13" s="23">
        <f t="shared" si="0"/>
        <v>30</v>
      </c>
      <c r="G13" s="23">
        <v>15</v>
      </c>
      <c r="H13" s="23">
        <f t="shared" si="1"/>
        <v>95</v>
      </c>
      <c r="I13" s="23" t="str">
        <f t="shared" si="2"/>
        <v>Xuất sắc</v>
      </c>
      <c r="J13" s="23">
        <f t="shared" si="3"/>
        <v>40</v>
      </c>
      <c r="K13" s="23">
        <v>40</v>
      </c>
      <c r="L13" s="26">
        <v>52.8</v>
      </c>
      <c r="M13" s="26">
        <f t="shared" si="4"/>
        <v>27.84</v>
      </c>
      <c r="N13" s="23">
        <v>15</v>
      </c>
      <c r="O13" s="23">
        <f t="shared" si="5"/>
        <v>82.84</v>
      </c>
      <c r="P13" s="25" t="str">
        <f t="shared" si="6"/>
        <v>Tốt</v>
      </c>
      <c r="Q13" s="25">
        <v>85.75</v>
      </c>
      <c r="R13" s="25">
        <f t="shared" si="7"/>
        <v>0</v>
      </c>
      <c r="S13" s="25">
        <f t="shared" si="8"/>
        <v>40</v>
      </c>
      <c r="T13" s="25">
        <f t="shared" si="9"/>
        <v>42.875</v>
      </c>
      <c r="U13" s="23">
        <v>40</v>
      </c>
      <c r="V13" s="26">
        <v>52.8</v>
      </c>
      <c r="W13" s="26">
        <f t="shared" si="10"/>
        <v>27.84</v>
      </c>
      <c r="X13" s="23">
        <v>15</v>
      </c>
      <c r="Y13" s="27">
        <f t="shared" si="11"/>
        <v>85.715</v>
      </c>
      <c r="Z13" s="25" t="str">
        <f t="shared" si="12"/>
        <v>Tốt</v>
      </c>
    </row>
    <row r="14" spans="1:26" s="1" customFormat="1" ht="30" customHeight="1">
      <c r="A14" s="25">
        <v>9</v>
      </c>
      <c r="B14" s="28" t="s">
        <v>7</v>
      </c>
      <c r="C14" s="23">
        <v>45</v>
      </c>
      <c r="D14" s="23">
        <v>29</v>
      </c>
      <c r="E14" s="23">
        <v>56.9</v>
      </c>
      <c r="F14" s="23">
        <f t="shared" si="0"/>
        <v>25.77</v>
      </c>
      <c r="G14" s="23">
        <v>16</v>
      </c>
      <c r="H14" s="23">
        <f t="shared" si="1"/>
        <v>86.77</v>
      </c>
      <c r="I14" s="23" t="str">
        <f t="shared" si="2"/>
        <v>Tốt</v>
      </c>
      <c r="J14" s="23">
        <f t="shared" si="3"/>
        <v>25</v>
      </c>
      <c r="K14" s="23">
        <v>29</v>
      </c>
      <c r="L14" s="26">
        <v>55.2</v>
      </c>
      <c r="M14" s="26">
        <f t="shared" si="4"/>
        <v>25.26</v>
      </c>
      <c r="N14" s="23">
        <v>8</v>
      </c>
      <c r="O14" s="23">
        <f t="shared" si="5"/>
        <v>58.260000000000005</v>
      </c>
      <c r="P14" s="25" t="str">
        <f t="shared" si="6"/>
        <v>Hoàn thành</v>
      </c>
      <c r="Q14" s="25">
        <v>73.5</v>
      </c>
      <c r="R14" s="25">
        <f t="shared" si="7"/>
        <v>25</v>
      </c>
      <c r="S14" s="25">
        <f t="shared" si="8"/>
        <v>0</v>
      </c>
      <c r="T14" s="25">
        <f t="shared" si="9"/>
        <v>36.75</v>
      </c>
      <c r="U14" s="23">
        <v>29</v>
      </c>
      <c r="V14" s="26">
        <v>55.2</v>
      </c>
      <c r="W14" s="26">
        <f t="shared" si="10"/>
        <v>25.26</v>
      </c>
      <c r="X14" s="23">
        <v>8</v>
      </c>
      <c r="Y14" s="27">
        <f t="shared" si="11"/>
        <v>70.01</v>
      </c>
      <c r="Z14" s="25" t="str">
        <f t="shared" si="12"/>
        <v>Tốt</v>
      </c>
    </row>
    <row r="15" spans="1:26" s="1" customFormat="1" ht="37.5" customHeight="1">
      <c r="A15" s="25">
        <v>10</v>
      </c>
      <c r="B15" s="28" t="s">
        <v>6</v>
      </c>
      <c r="C15" s="23">
        <v>48.25</v>
      </c>
      <c r="D15" s="23">
        <v>40</v>
      </c>
      <c r="E15" s="26">
        <v>56</v>
      </c>
      <c r="F15" s="23">
        <f t="shared" si="0"/>
        <v>28.799999999999997</v>
      </c>
      <c r="G15" s="23">
        <v>13</v>
      </c>
      <c r="H15" s="23">
        <f t="shared" si="1"/>
        <v>90.05</v>
      </c>
      <c r="I15" s="23" t="s">
        <v>18</v>
      </c>
      <c r="J15" s="23">
        <f t="shared" si="3"/>
        <v>20</v>
      </c>
      <c r="K15" s="23">
        <v>40</v>
      </c>
      <c r="L15" s="26">
        <v>52.8</v>
      </c>
      <c r="M15" s="26">
        <f t="shared" si="4"/>
        <v>27.84</v>
      </c>
      <c r="N15" s="23">
        <v>13</v>
      </c>
      <c r="O15" s="23">
        <f t="shared" si="5"/>
        <v>60.84</v>
      </c>
      <c r="P15" s="25" t="str">
        <f t="shared" si="6"/>
        <v>Hoàn thành</v>
      </c>
      <c r="Q15" s="25">
        <v>69.25</v>
      </c>
      <c r="R15" s="25">
        <f t="shared" si="7"/>
        <v>20</v>
      </c>
      <c r="S15" s="25">
        <f t="shared" si="8"/>
        <v>0</v>
      </c>
      <c r="T15" s="25">
        <f t="shared" si="9"/>
        <v>34.625</v>
      </c>
      <c r="U15" s="23">
        <v>40</v>
      </c>
      <c r="V15" s="26">
        <v>52.8</v>
      </c>
      <c r="W15" s="26">
        <f t="shared" si="10"/>
        <v>27.84</v>
      </c>
      <c r="X15" s="23">
        <v>13</v>
      </c>
      <c r="Y15" s="27">
        <f t="shared" si="11"/>
        <v>75.465</v>
      </c>
      <c r="Z15" s="25" t="str">
        <f t="shared" si="12"/>
        <v>Tốt</v>
      </c>
    </row>
    <row r="16" spans="1:26" s="1" customFormat="1" ht="30.75" customHeight="1">
      <c r="A16" s="25">
        <v>11</v>
      </c>
      <c r="B16" s="28" t="s">
        <v>9</v>
      </c>
      <c r="C16" s="23">
        <v>50</v>
      </c>
      <c r="D16" s="23">
        <v>37</v>
      </c>
      <c r="E16" s="23">
        <v>56.95</v>
      </c>
      <c r="F16" s="23">
        <f t="shared" si="0"/>
        <v>28.185</v>
      </c>
      <c r="G16" s="23">
        <v>6</v>
      </c>
      <c r="H16" s="23">
        <f t="shared" si="1"/>
        <v>84.185</v>
      </c>
      <c r="I16" s="23" t="str">
        <f>IF(H16&gt;=90,"Xuất sắc",IF(AND(H16&lt;90,H16&gt;=70),"Tốt",IF(AND(H16&gt;=50,H16&lt;70),"Hoàn thành","Không hoàn thành")))</f>
        <v>Tốt</v>
      </c>
      <c r="J16" s="23">
        <f t="shared" si="3"/>
        <v>35</v>
      </c>
      <c r="K16" s="23">
        <v>37</v>
      </c>
      <c r="L16" s="26">
        <v>53.4</v>
      </c>
      <c r="M16" s="26">
        <f t="shared" si="4"/>
        <v>27.12</v>
      </c>
      <c r="N16" s="23">
        <f>15-10+1</f>
        <v>6</v>
      </c>
      <c r="O16" s="23">
        <f t="shared" si="5"/>
        <v>68.12</v>
      </c>
      <c r="P16" s="25" t="str">
        <f t="shared" si="6"/>
        <v>Hoàn thành</v>
      </c>
      <c r="Q16" s="25">
        <v>80.5</v>
      </c>
      <c r="R16" s="25">
        <f t="shared" si="7"/>
        <v>0</v>
      </c>
      <c r="S16" s="25">
        <f t="shared" si="8"/>
        <v>35</v>
      </c>
      <c r="T16" s="25">
        <f t="shared" si="9"/>
        <v>40.25</v>
      </c>
      <c r="U16" s="23">
        <v>37</v>
      </c>
      <c r="V16" s="26">
        <v>53.4</v>
      </c>
      <c r="W16" s="26">
        <f t="shared" si="10"/>
        <v>27.12</v>
      </c>
      <c r="X16" s="23">
        <f>15-10+1</f>
        <v>6</v>
      </c>
      <c r="Y16" s="27">
        <f t="shared" si="11"/>
        <v>73.37</v>
      </c>
      <c r="Z16" s="25" t="str">
        <f t="shared" si="12"/>
        <v>Tốt</v>
      </c>
    </row>
    <row r="17" spans="9:20" ht="15">
      <c r="I17" s="6"/>
      <c r="T17" s="1"/>
    </row>
    <row r="18" spans="1:16" ht="47.25" customHeight="1">
      <c r="A18" s="15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</row>
    <row r="19" spans="1:24" ht="15">
      <c r="A19" s="15"/>
      <c r="B19" s="7"/>
      <c r="C19" s="7"/>
      <c r="D19" s="7"/>
      <c r="E19" s="7"/>
      <c r="F19" s="7"/>
      <c r="G19" s="7"/>
      <c r="H19" s="7"/>
      <c r="I19" s="9"/>
      <c r="J19" s="10"/>
      <c r="K19" s="10"/>
      <c r="L19" s="14"/>
      <c r="M19" s="10"/>
      <c r="N19" s="10"/>
      <c r="O19" s="10"/>
      <c r="P19" s="9"/>
      <c r="U19" s="10"/>
      <c r="V19" s="14"/>
      <c r="W19" s="10"/>
      <c r="X19" s="10"/>
    </row>
    <row r="20" spans="1:24" ht="58.5" customHeight="1">
      <c r="A20" s="15"/>
      <c r="B20" s="7"/>
      <c r="C20" s="7"/>
      <c r="D20" s="7"/>
      <c r="E20" s="7"/>
      <c r="F20" s="7"/>
      <c r="G20" s="7"/>
      <c r="H20" s="7"/>
      <c r="I20" s="9"/>
      <c r="J20" s="10"/>
      <c r="K20" s="10"/>
      <c r="L20" s="14"/>
      <c r="M20" s="13"/>
      <c r="N20" s="10"/>
      <c r="O20" s="10"/>
      <c r="P20" s="9"/>
      <c r="U20" s="10"/>
      <c r="V20" s="14"/>
      <c r="W20" s="13"/>
      <c r="X20" s="10"/>
    </row>
    <row r="21" spans="1:24" ht="15">
      <c r="A21" s="15"/>
      <c r="B21" s="11"/>
      <c r="C21" s="7"/>
      <c r="D21" s="7"/>
      <c r="E21" s="7"/>
      <c r="F21" s="7"/>
      <c r="G21" s="7"/>
      <c r="H21" s="7"/>
      <c r="I21" s="9"/>
      <c r="J21" s="17"/>
      <c r="K21" s="7"/>
      <c r="L21" s="7"/>
      <c r="M21" s="7"/>
      <c r="N21" s="7"/>
      <c r="O21" s="10"/>
      <c r="P21" s="9"/>
      <c r="U21" s="7"/>
      <c r="V21" s="7"/>
      <c r="W21" s="7"/>
      <c r="X21" s="7"/>
    </row>
    <row r="22" spans="1:24" ht="15">
      <c r="A22" s="15"/>
      <c r="B22" s="11"/>
      <c r="C22" s="7"/>
      <c r="D22" s="7"/>
      <c r="E22" s="7"/>
      <c r="F22" s="7"/>
      <c r="G22" s="7"/>
      <c r="H22" s="7"/>
      <c r="I22" s="9"/>
      <c r="J22" s="9"/>
      <c r="K22" s="9"/>
      <c r="L22" s="9"/>
      <c r="M22" s="9"/>
      <c r="N22" s="9"/>
      <c r="O22" s="9"/>
      <c r="P22" s="9"/>
      <c r="U22" s="9"/>
      <c r="V22" s="9"/>
      <c r="W22" s="9"/>
      <c r="X22" s="9"/>
    </row>
    <row r="23" spans="1:24" ht="15">
      <c r="A23" s="15"/>
      <c r="B23" s="7"/>
      <c r="C23" s="7"/>
      <c r="D23" s="7"/>
      <c r="E23" s="7"/>
      <c r="F23" s="7"/>
      <c r="G23" s="7"/>
      <c r="H23" s="7"/>
      <c r="I23" s="9"/>
      <c r="J23" s="17"/>
      <c r="K23" s="7"/>
      <c r="L23" s="7"/>
      <c r="M23" s="7"/>
      <c r="N23" s="7"/>
      <c r="O23" s="7"/>
      <c r="P23" s="16"/>
      <c r="U23" s="7"/>
      <c r="V23" s="7"/>
      <c r="W23" s="7"/>
      <c r="X23" s="7"/>
    </row>
    <row r="24" spans="1:24" ht="15">
      <c r="A24" s="15"/>
      <c r="B24" s="1"/>
      <c r="C24" s="1"/>
      <c r="D24" s="1"/>
      <c r="E24" s="1"/>
      <c r="F24" s="1"/>
      <c r="G24" s="1"/>
      <c r="J24" s="18"/>
      <c r="K24" s="1"/>
      <c r="L24" s="1"/>
      <c r="M24" s="1"/>
      <c r="N24" s="1"/>
      <c r="O24" s="1"/>
      <c r="P24" s="19"/>
      <c r="U24" s="1"/>
      <c r="V24" s="1"/>
      <c r="W24" s="1"/>
      <c r="X24" s="1"/>
    </row>
    <row r="25" spans="1:24" ht="15">
      <c r="A25" s="15"/>
      <c r="B25" s="1"/>
      <c r="C25" s="1"/>
      <c r="D25" s="1"/>
      <c r="E25" s="1"/>
      <c r="F25" s="1"/>
      <c r="G25" s="1"/>
      <c r="J25" s="18"/>
      <c r="K25" s="1"/>
      <c r="L25" s="1"/>
      <c r="M25" s="1"/>
      <c r="N25" s="1"/>
      <c r="O25" s="1"/>
      <c r="P25" s="19"/>
      <c r="U25" s="1"/>
      <c r="V25" s="1"/>
      <c r="W25" s="1"/>
      <c r="X25" s="1"/>
    </row>
    <row r="26" spans="1:24" ht="15">
      <c r="A26" s="15"/>
      <c r="B26" s="1"/>
      <c r="C26" s="1"/>
      <c r="D26" s="1"/>
      <c r="E26" s="1"/>
      <c r="F26" s="1"/>
      <c r="G26" s="1"/>
      <c r="J26" s="18"/>
      <c r="K26" s="1"/>
      <c r="L26" s="1"/>
      <c r="M26" s="1"/>
      <c r="N26" s="1"/>
      <c r="O26" s="1"/>
      <c r="P26" s="19"/>
      <c r="U26" s="1"/>
      <c r="V26" s="1"/>
      <c r="W26" s="1"/>
      <c r="X26" s="1"/>
    </row>
    <row r="27" spans="1:24" ht="15">
      <c r="A27" s="15"/>
      <c r="B27" s="1"/>
      <c r="C27" s="1"/>
      <c r="D27" s="1"/>
      <c r="E27" s="1"/>
      <c r="F27" s="1"/>
      <c r="G27" s="1"/>
      <c r="J27" s="18"/>
      <c r="K27" s="1"/>
      <c r="L27" s="1"/>
      <c r="M27" s="1"/>
      <c r="N27" s="1"/>
      <c r="O27" s="1"/>
      <c r="P27" s="19"/>
      <c r="U27" s="1"/>
      <c r="V27" s="1"/>
      <c r="W27" s="1"/>
      <c r="X27" s="1"/>
    </row>
  </sheetData>
  <sheetProtection/>
  <mergeCells count="28">
    <mergeCell ref="A1:Z1"/>
    <mergeCell ref="X4:X5"/>
    <mergeCell ref="T2:Z2"/>
    <mergeCell ref="T3:Y3"/>
    <mergeCell ref="Z3:Z5"/>
    <mergeCell ref="T4:T5"/>
    <mergeCell ref="Y4:Y5"/>
    <mergeCell ref="U4:W5"/>
    <mergeCell ref="R3:R5"/>
    <mergeCell ref="S3:S5"/>
    <mergeCell ref="A2:A5"/>
    <mergeCell ref="Q3:Q5"/>
    <mergeCell ref="C2:I2"/>
    <mergeCell ref="J3:O3"/>
    <mergeCell ref="O4:O5"/>
    <mergeCell ref="B2:B5"/>
    <mergeCell ref="G4:G5"/>
    <mergeCell ref="K4:M5"/>
    <mergeCell ref="B18:P18"/>
    <mergeCell ref="P3:P5"/>
    <mergeCell ref="J2:P2"/>
    <mergeCell ref="C3:H3"/>
    <mergeCell ref="I3:I5"/>
    <mergeCell ref="N4:N5"/>
    <mergeCell ref="H4:H5"/>
    <mergeCell ref="C4:C5"/>
    <mergeCell ref="J4:J5"/>
    <mergeCell ref="F4:F5"/>
  </mergeCells>
  <printOptions/>
  <pageMargins left="0.39" right="0.17" top="0.26" bottom="0.16" header="0.26" footer="0.16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21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3.8515625" style="29" bestFit="1" customWidth="1"/>
    <col min="2" max="2" width="12.421875" style="29" customWidth="1"/>
    <col min="3" max="3" width="7.7109375" style="29" customWidth="1"/>
    <col min="4" max="4" width="8.00390625" style="50" customWidth="1"/>
    <col min="5" max="5" width="8.28125" style="29" customWidth="1"/>
    <col min="6" max="6" width="9.7109375" style="32" customWidth="1"/>
    <col min="7" max="7" width="8.28125" style="29" customWidth="1"/>
    <col min="8" max="8" width="10.140625" style="32" customWidth="1"/>
    <col min="9" max="9" width="9.00390625" style="29" bestFit="1" customWidth="1"/>
    <col min="10" max="10" width="8.57421875" style="32" customWidth="1"/>
    <col min="11" max="11" width="7.57421875" style="29" customWidth="1"/>
    <col min="12" max="12" width="6.421875" style="32" bestFit="1" customWidth="1"/>
    <col min="13" max="13" width="9.00390625" style="33" bestFit="1" customWidth="1"/>
    <col min="14" max="14" width="7.140625" style="32" customWidth="1"/>
    <col min="15" max="15" width="6.57421875" style="33" customWidth="1"/>
    <col min="16" max="16" width="8.00390625" style="32" customWidth="1"/>
    <col min="17" max="17" width="9.140625" style="29" customWidth="1"/>
    <col min="18" max="18" width="8.421875" style="32" customWidth="1"/>
    <col min="19" max="16384" width="9.140625" style="29" customWidth="1"/>
  </cols>
  <sheetData>
    <row r="1" spans="1:18" ht="18.75">
      <c r="A1" s="76" t="s">
        <v>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6" ht="15.75" customHeight="1">
      <c r="A2" s="30"/>
      <c r="B2" s="30"/>
      <c r="C2" s="30"/>
      <c r="D2" s="30"/>
      <c r="E2" s="30"/>
      <c r="F2" s="31"/>
    </row>
    <row r="3" spans="1:20" ht="54" customHeight="1">
      <c r="A3" s="77" t="s">
        <v>32</v>
      </c>
      <c r="B3" s="77" t="s">
        <v>33</v>
      </c>
      <c r="C3" s="77" t="s">
        <v>34</v>
      </c>
      <c r="D3" s="77" t="s">
        <v>35</v>
      </c>
      <c r="E3" s="79" t="s">
        <v>36</v>
      </c>
      <c r="F3" s="80"/>
      <c r="G3" s="71" t="s">
        <v>37</v>
      </c>
      <c r="H3" s="72"/>
      <c r="I3" s="71" t="s">
        <v>38</v>
      </c>
      <c r="J3" s="72"/>
      <c r="K3" s="71" t="s">
        <v>39</v>
      </c>
      <c r="L3" s="72"/>
      <c r="M3" s="71" t="s">
        <v>40</v>
      </c>
      <c r="N3" s="72"/>
      <c r="O3" s="71" t="s">
        <v>41</v>
      </c>
      <c r="P3" s="72"/>
      <c r="Q3" s="71" t="s">
        <v>42</v>
      </c>
      <c r="R3" s="73"/>
      <c r="S3" s="74" t="s">
        <v>43</v>
      </c>
      <c r="T3" s="75"/>
    </row>
    <row r="4" spans="1:77" s="37" customFormat="1" ht="47.25">
      <c r="A4" s="78"/>
      <c r="B4" s="78"/>
      <c r="C4" s="78"/>
      <c r="D4" s="78"/>
      <c r="E4" s="34" t="s">
        <v>44</v>
      </c>
      <c r="F4" s="34" t="s">
        <v>45</v>
      </c>
      <c r="G4" s="34" t="s">
        <v>44</v>
      </c>
      <c r="H4" s="34" t="s">
        <v>45</v>
      </c>
      <c r="I4" s="34" t="s">
        <v>44</v>
      </c>
      <c r="J4" s="34" t="s">
        <v>45</v>
      </c>
      <c r="K4" s="34" t="s">
        <v>44</v>
      </c>
      <c r="L4" s="34" t="s">
        <v>45</v>
      </c>
      <c r="M4" s="34" t="s">
        <v>44</v>
      </c>
      <c r="N4" s="34" t="s">
        <v>45</v>
      </c>
      <c r="O4" s="34" t="s">
        <v>44</v>
      </c>
      <c r="P4" s="34" t="s">
        <v>45</v>
      </c>
      <c r="Q4" s="34" t="s">
        <v>44</v>
      </c>
      <c r="R4" s="34" t="s">
        <v>45</v>
      </c>
      <c r="S4" s="35" t="s">
        <v>44</v>
      </c>
      <c r="T4" s="35" t="s">
        <v>45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</row>
    <row r="5" spans="1:20" s="44" customFormat="1" ht="21" customHeight="1">
      <c r="A5" s="38">
        <v>1</v>
      </c>
      <c r="B5" s="39" t="s">
        <v>46</v>
      </c>
      <c r="C5" s="40">
        <f aca="true" t="shared" si="0" ref="C5:C15">F5+H5+J5+L5+N5+P5+R5+T5</f>
        <v>85.75</v>
      </c>
      <c r="D5" s="38"/>
      <c r="E5" s="41">
        <v>15</v>
      </c>
      <c r="F5" s="41">
        <v>13.75</v>
      </c>
      <c r="G5" s="41">
        <v>7.75</v>
      </c>
      <c r="H5" s="41">
        <v>7.75</v>
      </c>
      <c r="I5" s="42">
        <v>26</v>
      </c>
      <c r="J5" s="42">
        <v>23.25</v>
      </c>
      <c r="K5" s="42">
        <v>6</v>
      </c>
      <c r="L5" s="42">
        <v>5.5</v>
      </c>
      <c r="M5" s="42">
        <v>14</v>
      </c>
      <c r="N5" s="42">
        <v>10.5</v>
      </c>
      <c r="O5" s="42">
        <v>4</v>
      </c>
      <c r="P5" s="42">
        <v>3</v>
      </c>
      <c r="Q5" s="42">
        <v>17</v>
      </c>
      <c r="R5" s="42">
        <v>14</v>
      </c>
      <c r="S5" s="43">
        <v>10</v>
      </c>
      <c r="T5" s="43">
        <v>8</v>
      </c>
    </row>
    <row r="6" spans="1:20" s="45" customFormat="1" ht="18.75">
      <c r="A6" s="38">
        <v>2</v>
      </c>
      <c r="B6" s="39" t="s">
        <v>47</v>
      </c>
      <c r="C6" s="40">
        <f t="shared" si="0"/>
        <v>81</v>
      </c>
      <c r="D6" s="38"/>
      <c r="E6" s="43">
        <v>15</v>
      </c>
      <c r="F6" s="43">
        <v>13</v>
      </c>
      <c r="G6" s="43">
        <v>7.5</v>
      </c>
      <c r="H6" s="43">
        <v>7</v>
      </c>
      <c r="I6" s="43">
        <v>25</v>
      </c>
      <c r="J6" s="43">
        <v>22.5</v>
      </c>
      <c r="K6" s="43">
        <v>6</v>
      </c>
      <c r="L6" s="43">
        <v>5</v>
      </c>
      <c r="M6" s="43">
        <v>14</v>
      </c>
      <c r="N6" s="43">
        <v>10</v>
      </c>
      <c r="O6" s="43">
        <v>4</v>
      </c>
      <c r="P6" s="43">
        <v>3</v>
      </c>
      <c r="Q6" s="43">
        <v>15.5</v>
      </c>
      <c r="R6" s="43">
        <v>12.5</v>
      </c>
      <c r="S6" s="43">
        <v>10</v>
      </c>
      <c r="T6" s="43">
        <v>8</v>
      </c>
    </row>
    <row r="7" spans="1:20" s="44" customFormat="1" ht="24.75" customHeight="1">
      <c r="A7" s="38">
        <v>3</v>
      </c>
      <c r="B7" s="39" t="s">
        <v>48</v>
      </c>
      <c r="C7" s="40">
        <f t="shared" si="0"/>
        <v>80.5</v>
      </c>
      <c r="D7" s="38"/>
      <c r="E7" s="43">
        <v>15</v>
      </c>
      <c r="F7" s="43">
        <v>13.25</v>
      </c>
      <c r="G7" s="43">
        <v>8</v>
      </c>
      <c r="H7" s="43">
        <v>8</v>
      </c>
      <c r="I7" s="43">
        <v>25</v>
      </c>
      <c r="J7" s="43">
        <v>20.75</v>
      </c>
      <c r="K7" s="43">
        <v>6</v>
      </c>
      <c r="L7" s="43">
        <v>5</v>
      </c>
      <c r="M7" s="43">
        <v>14</v>
      </c>
      <c r="N7" s="43">
        <v>11.5</v>
      </c>
      <c r="O7" s="43">
        <v>4</v>
      </c>
      <c r="P7" s="43">
        <v>3</v>
      </c>
      <c r="Q7" s="43">
        <v>16</v>
      </c>
      <c r="R7" s="43">
        <v>13</v>
      </c>
      <c r="S7" s="43">
        <v>10</v>
      </c>
      <c r="T7" s="43">
        <v>6</v>
      </c>
    </row>
    <row r="8" spans="1:20" s="46" customFormat="1" ht="18.75">
      <c r="A8" s="38">
        <v>4</v>
      </c>
      <c r="B8" s="39" t="s">
        <v>49</v>
      </c>
      <c r="C8" s="40">
        <f t="shared" si="0"/>
        <v>78.75</v>
      </c>
      <c r="D8" s="38"/>
      <c r="E8" s="43">
        <v>14.75</v>
      </c>
      <c r="F8" s="43">
        <v>12.75</v>
      </c>
      <c r="G8" s="43">
        <v>7</v>
      </c>
      <c r="H8" s="43">
        <v>7</v>
      </c>
      <c r="I8" s="43">
        <v>25</v>
      </c>
      <c r="J8" s="43">
        <v>18.75</v>
      </c>
      <c r="K8" s="43">
        <v>5.75</v>
      </c>
      <c r="L8" s="43">
        <v>5.75</v>
      </c>
      <c r="M8" s="43">
        <v>14</v>
      </c>
      <c r="N8" s="43">
        <v>11</v>
      </c>
      <c r="O8" s="43">
        <v>4</v>
      </c>
      <c r="P8" s="43">
        <v>3</v>
      </c>
      <c r="Q8" s="43">
        <v>14.5</v>
      </c>
      <c r="R8" s="43">
        <v>12.5</v>
      </c>
      <c r="S8" s="43">
        <v>10</v>
      </c>
      <c r="T8" s="43">
        <v>8</v>
      </c>
    </row>
    <row r="9" spans="1:20" s="46" customFormat="1" ht="18.75">
      <c r="A9" s="38">
        <v>5</v>
      </c>
      <c r="B9" s="39" t="s">
        <v>50</v>
      </c>
      <c r="C9" s="40">
        <f t="shared" si="0"/>
        <v>78.25</v>
      </c>
      <c r="D9" s="38"/>
      <c r="E9" s="41">
        <v>15</v>
      </c>
      <c r="F9" s="41">
        <v>13.25</v>
      </c>
      <c r="G9" s="41">
        <v>7.75</v>
      </c>
      <c r="H9" s="41">
        <v>7.75</v>
      </c>
      <c r="I9" s="47">
        <v>25</v>
      </c>
      <c r="J9" s="47">
        <v>21.75</v>
      </c>
      <c r="K9" s="47">
        <v>6</v>
      </c>
      <c r="L9" s="47">
        <v>5.5</v>
      </c>
      <c r="M9" s="47">
        <v>14</v>
      </c>
      <c r="N9" s="47">
        <v>11.5</v>
      </c>
      <c r="O9" s="47">
        <v>4</v>
      </c>
      <c r="P9" s="47">
        <v>3</v>
      </c>
      <c r="Q9" s="47">
        <v>17</v>
      </c>
      <c r="R9" s="47">
        <v>15.5</v>
      </c>
      <c r="S9" s="43">
        <v>8</v>
      </c>
      <c r="T9" s="43">
        <v>0</v>
      </c>
    </row>
    <row r="10" spans="1:20" s="44" customFormat="1" ht="18.75">
      <c r="A10" s="38">
        <v>6</v>
      </c>
      <c r="B10" s="39" t="s">
        <v>51</v>
      </c>
      <c r="C10" s="40">
        <f t="shared" si="0"/>
        <v>76.75</v>
      </c>
      <c r="D10" s="38"/>
      <c r="E10" s="41">
        <v>15</v>
      </c>
      <c r="F10" s="41">
        <v>13.25</v>
      </c>
      <c r="G10" s="41">
        <v>8</v>
      </c>
      <c r="H10" s="41">
        <v>8</v>
      </c>
      <c r="I10" s="42">
        <v>24.5</v>
      </c>
      <c r="J10" s="42">
        <v>19.75</v>
      </c>
      <c r="K10" s="42">
        <v>7</v>
      </c>
      <c r="L10" s="42">
        <v>5.5</v>
      </c>
      <c r="M10" s="42">
        <v>14</v>
      </c>
      <c r="N10" s="42">
        <v>13</v>
      </c>
      <c r="O10" s="42">
        <v>4</v>
      </c>
      <c r="P10" s="42">
        <v>3</v>
      </c>
      <c r="Q10" s="42">
        <v>15.5</v>
      </c>
      <c r="R10" s="42">
        <v>12.25</v>
      </c>
      <c r="S10" s="43">
        <v>8</v>
      </c>
      <c r="T10" s="43">
        <v>2</v>
      </c>
    </row>
    <row r="11" spans="1:20" s="48" customFormat="1" ht="18.75">
      <c r="A11" s="38">
        <v>7</v>
      </c>
      <c r="B11" s="39" t="s">
        <v>52</v>
      </c>
      <c r="C11" s="40">
        <f t="shared" si="0"/>
        <v>76.5</v>
      </c>
      <c r="D11" s="38"/>
      <c r="E11" s="43">
        <v>14.5</v>
      </c>
      <c r="F11" s="43">
        <v>11.5</v>
      </c>
      <c r="G11" s="43">
        <v>8</v>
      </c>
      <c r="H11" s="43">
        <v>7.5</v>
      </c>
      <c r="I11" s="43">
        <v>24.5</v>
      </c>
      <c r="J11" s="43">
        <v>19.5</v>
      </c>
      <c r="K11" s="43">
        <v>6</v>
      </c>
      <c r="L11" s="43">
        <v>5</v>
      </c>
      <c r="M11" s="43">
        <v>14</v>
      </c>
      <c r="N11" s="43">
        <v>12.5</v>
      </c>
      <c r="O11" s="43">
        <v>4</v>
      </c>
      <c r="P11" s="43">
        <v>3</v>
      </c>
      <c r="Q11" s="43">
        <v>16</v>
      </c>
      <c r="R11" s="43">
        <v>13.5</v>
      </c>
      <c r="S11" s="43">
        <v>6</v>
      </c>
      <c r="T11" s="43">
        <v>4</v>
      </c>
    </row>
    <row r="12" spans="1:20" s="49" customFormat="1" ht="18.75">
      <c r="A12" s="38">
        <v>8</v>
      </c>
      <c r="B12" s="39" t="s">
        <v>53</v>
      </c>
      <c r="C12" s="40">
        <f t="shared" si="0"/>
        <v>73.5</v>
      </c>
      <c r="D12" s="38"/>
      <c r="E12" s="43">
        <v>13.75</v>
      </c>
      <c r="F12" s="43">
        <v>10.25</v>
      </c>
      <c r="G12" s="43">
        <v>8</v>
      </c>
      <c r="H12" s="43">
        <v>8</v>
      </c>
      <c r="I12" s="43">
        <v>24.5</v>
      </c>
      <c r="J12" s="43">
        <v>20.25</v>
      </c>
      <c r="K12" s="43">
        <v>6</v>
      </c>
      <c r="L12" s="43">
        <v>5</v>
      </c>
      <c r="M12" s="43">
        <v>14</v>
      </c>
      <c r="N12" s="43">
        <v>11</v>
      </c>
      <c r="O12" s="43">
        <v>4</v>
      </c>
      <c r="P12" s="43">
        <v>3</v>
      </c>
      <c r="Q12" s="43">
        <v>17</v>
      </c>
      <c r="R12" s="43">
        <v>12</v>
      </c>
      <c r="S12" s="43">
        <v>4</v>
      </c>
      <c r="T12" s="43">
        <v>4</v>
      </c>
    </row>
    <row r="13" spans="1:20" s="44" customFormat="1" ht="18.75">
      <c r="A13" s="38">
        <v>9</v>
      </c>
      <c r="B13" s="39" t="s">
        <v>54</v>
      </c>
      <c r="C13" s="40">
        <f t="shared" si="0"/>
        <v>71.5</v>
      </c>
      <c r="D13" s="38"/>
      <c r="E13" s="47">
        <v>15</v>
      </c>
      <c r="F13" s="47">
        <v>12</v>
      </c>
      <c r="G13" s="47">
        <v>8</v>
      </c>
      <c r="H13" s="47">
        <v>8</v>
      </c>
      <c r="I13" s="47">
        <v>22.5</v>
      </c>
      <c r="J13" s="47">
        <v>18.5</v>
      </c>
      <c r="K13" s="47">
        <v>6</v>
      </c>
      <c r="L13" s="47">
        <v>5.5</v>
      </c>
      <c r="M13" s="47">
        <v>13.5</v>
      </c>
      <c r="N13" s="47">
        <v>13</v>
      </c>
      <c r="O13" s="41">
        <v>3.5</v>
      </c>
      <c r="P13" s="41">
        <v>3</v>
      </c>
      <c r="Q13" s="47">
        <v>15</v>
      </c>
      <c r="R13" s="47">
        <v>11.5</v>
      </c>
      <c r="S13" s="41">
        <v>8</v>
      </c>
      <c r="T13" s="41">
        <v>0</v>
      </c>
    </row>
    <row r="14" spans="1:20" s="46" customFormat="1" ht="18.75" customHeight="1">
      <c r="A14" s="38">
        <v>10</v>
      </c>
      <c r="B14" s="39" t="s">
        <v>55</v>
      </c>
      <c r="C14" s="40">
        <f t="shared" si="0"/>
        <v>69.25</v>
      </c>
      <c r="D14" s="38"/>
      <c r="E14" s="43">
        <v>14.5</v>
      </c>
      <c r="F14" s="43">
        <v>11.5</v>
      </c>
      <c r="G14" s="43">
        <v>8</v>
      </c>
      <c r="H14" s="43">
        <v>8</v>
      </c>
      <c r="I14" s="43">
        <v>23</v>
      </c>
      <c r="J14" s="43">
        <v>18.75</v>
      </c>
      <c r="K14" s="43">
        <v>6</v>
      </c>
      <c r="L14" s="43">
        <v>4</v>
      </c>
      <c r="M14" s="43">
        <v>14</v>
      </c>
      <c r="N14" s="43">
        <v>9.5</v>
      </c>
      <c r="O14" s="43">
        <v>4</v>
      </c>
      <c r="P14" s="43">
        <v>3</v>
      </c>
      <c r="Q14" s="43">
        <v>17</v>
      </c>
      <c r="R14" s="43">
        <v>12.5</v>
      </c>
      <c r="S14" s="43">
        <v>10</v>
      </c>
      <c r="T14" s="43">
        <v>2</v>
      </c>
    </row>
    <row r="15" spans="1:20" s="44" customFormat="1" ht="18.75">
      <c r="A15" s="38">
        <v>11</v>
      </c>
      <c r="B15" s="39" t="s">
        <v>56</v>
      </c>
      <c r="C15" s="40">
        <f t="shared" si="0"/>
        <v>65</v>
      </c>
      <c r="D15" s="38"/>
      <c r="E15" s="41">
        <v>15</v>
      </c>
      <c r="F15" s="41">
        <v>9.5</v>
      </c>
      <c r="G15" s="41">
        <v>8</v>
      </c>
      <c r="H15" s="41">
        <v>8</v>
      </c>
      <c r="I15" s="42">
        <v>20.25</v>
      </c>
      <c r="J15" s="42">
        <v>17.25</v>
      </c>
      <c r="K15" s="42">
        <v>6</v>
      </c>
      <c r="L15" s="42">
        <v>6</v>
      </c>
      <c r="M15" s="42">
        <v>14</v>
      </c>
      <c r="N15" s="42">
        <v>11.5</v>
      </c>
      <c r="O15" s="42">
        <v>4</v>
      </c>
      <c r="P15" s="42">
        <v>3</v>
      </c>
      <c r="Q15" s="42">
        <v>14</v>
      </c>
      <c r="R15" s="42">
        <v>9.75</v>
      </c>
      <c r="S15" s="43">
        <v>10</v>
      </c>
      <c r="T15" s="43">
        <v>0</v>
      </c>
    </row>
    <row r="16" ht="12.75">
      <c r="F16" s="51"/>
    </row>
    <row r="21" ht="12.75">
      <c r="D21" s="52"/>
    </row>
  </sheetData>
  <sheetProtection/>
  <mergeCells count="13">
    <mergeCell ref="A1:R1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4">
      <selection activeCell="D19" sqref="D19"/>
    </sheetView>
  </sheetViews>
  <sheetFormatPr defaultColWidth="9.140625" defaultRowHeight="12.75"/>
  <cols>
    <col min="1" max="1" width="11.28125" style="2" customWidth="1"/>
    <col min="2" max="2" width="38.57421875" style="0" customWidth="1"/>
    <col min="3" max="3" width="8.7109375" style="0" customWidth="1"/>
    <col min="4" max="4" width="7.140625" style="0" bestFit="1" customWidth="1"/>
    <col min="5" max="5" width="18.28125" style="0" customWidth="1"/>
    <col min="6" max="6" width="4.140625" style="0" customWidth="1"/>
    <col min="7" max="7" width="7.00390625" style="0" customWidth="1"/>
    <col min="8" max="8" width="9.7109375" style="0" customWidth="1"/>
    <col min="9" max="9" width="17.140625" style="0" customWidth="1"/>
    <col min="10" max="10" width="4.140625" style="0" bestFit="1" customWidth="1"/>
  </cols>
  <sheetData>
    <row r="1" spans="1:10" ht="87.75" customHeight="1">
      <c r="A1" s="81" t="s">
        <v>58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45.75" customHeight="1">
      <c r="A2" s="82" t="s">
        <v>0</v>
      </c>
      <c r="B2" s="82" t="s">
        <v>17</v>
      </c>
      <c r="C2" s="83" t="s">
        <v>19</v>
      </c>
      <c r="D2" s="84"/>
      <c r="E2" s="84"/>
      <c r="F2" s="84"/>
      <c r="G2" s="85" t="s">
        <v>20</v>
      </c>
      <c r="H2" s="85"/>
      <c r="I2" s="85"/>
      <c r="J2" s="85"/>
    </row>
    <row r="3" spans="1:10" ht="44.25" customHeight="1">
      <c r="A3" s="82"/>
      <c r="B3" s="82"/>
      <c r="C3" s="83" t="s">
        <v>13</v>
      </c>
      <c r="D3" s="84"/>
      <c r="E3" s="86"/>
      <c r="F3" s="85" t="s">
        <v>14</v>
      </c>
      <c r="G3" s="83" t="s">
        <v>13</v>
      </c>
      <c r="H3" s="84"/>
      <c r="I3" s="86"/>
      <c r="J3" s="85" t="s">
        <v>14</v>
      </c>
    </row>
    <row r="4" spans="1:10" ht="18.75">
      <c r="A4" s="82"/>
      <c r="B4" s="82"/>
      <c r="C4" s="53" t="s">
        <v>23</v>
      </c>
      <c r="D4" s="53" t="s">
        <v>24</v>
      </c>
      <c r="E4" s="53" t="s">
        <v>25</v>
      </c>
      <c r="F4" s="85"/>
      <c r="G4" s="53" t="s">
        <v>23</v>
      </c>
      <c r="H4" s="53" t="s">
        <v>24</v>
      </c>
      <c r="I4" s="53" t="s">
        <v>25</v>
      </c>
      <c r="J4" s="85"/>
    </row>
    <row r="5" spans="1:10" s="1" customFormat="1" ht="18.75">
      <c r="A5" s="25">
        <v>1</v>
      </c>
      <c r="B5" s="28" t="s">
        <v>1</v>
      </c>
      <c r="C5" s="22">
        <v>34</v>
      </c>
      <c r="D5" s="22">
        <v>56.67</v>
      </c>
      <c r="E5" s="22">
        <f>(C5+D5)*0.3</f>
        <v>27.201</v>
      </c>
      <c r="F5" s="22">
        <v>4</v>
      </c>
      <c r="G5" s="22">
        <v>34</v>
      </c>
      <c r="H5" s="24">
        <v>55</v>
      </c>
      <c r="I5" s="24">
        <f>(G5+H5)*0.3</f>
        <v>26.7</v>
      </c>
      <c r="J5" s="22">
        <v>0</v>
      </c>
    </row>
    <row r="6" spans="1:10" s="1" customFormat="1" ht="18.75">
      <c r="A6" s="25">
        <v>2</v>
      </c>
      <c r="B6" s="28" t="s">
        <v>2</v>
      </c>
      <c r="C6" s="22">
        <v>40</v>
      </c>
      <c r="D6" s="22">
        <v>60</v>
      </c>
      <c r="E6" s="22">
        <f aca="true" t="shared" si="0" ref="E6:E15">(C6+D6)*0.3</f>
        <v>30</v>
      </c>
      <c r="F6" s="22">
        <v>18</v>
      </c>
      <c r="G6" s="22">
        <v>40</v>
      </c>
      <c r="H6" s="24">
        <v>52.8</v>
      </c>
      <c r="I6" s="24">
        <f aca="true" t="shared" si="1" ref="I6:I15">(G6+H6)*0.3</f>
        <v>27.84</v>
      </c>
      <c r="J6" s="22">
        <v>18</v>
      </c>
    </row>
    <row r="7" spans="1:10" s="1" customFormat="1" ht="18.75">
      <c r="A7" s="25">
        <v>3</v>
      </c>
      <c r="B7" s="28" t="s">
        <v>10</v>
      </c>
      <c r="C7" s="22">
        <v>39.5</v>
      </c>
      <c r="D7" s="24">
        <v>55.42</v>
      </c>
      <c r="E7" s="22">
        <f t="shared" si="0"/>
        <v>28.476</v>
      </c>
      <c r="F7" s="22">
        <v>11</v>
      </c>
      <c r="G7" s="22">
        <v>34</v>
      </c>
      <c r="H7" s="24">
        <v>52.8</v>
      </c>
      <c r="I7" s="24">
        <f t="shared" si="1"/>
        <v>26.04</v>
      </c>
      <c r="J7" s="22">
        <v>11</v>
      </c>
    </row>
    <row r="8" spans="1:10" s="1" customFormat="1" ht="18.75">
      <c r="A8" s="25">
        <v>4</v>
      </c>
      <c r="B8" s="28" t="s">
        <v>11</v>
      </c>
      <c r="C8" s="22">
        <v>40</v>
      </c>
      <c r="D8" s="24">
        <v>59.34</v>
      </c>
      <c r="E8" s="22">
        <f t="shared" si="0"/>
        <v>29.802</v>
      </c>
      <c r="F8" s="22">
        <v>13</v>
      </c>
      <c r="G8" s="22">
        <v>40</v>
      </c>
      <c r="H8" s="22">
        <v>53.89</v>
      </c>
      <c r="I8" s="24">
        <f t="shared" si="1"/>
        <v>28.166999999999998</v>
      </c>
      <c r="J8" s="22">
        <v>0</v>
      </c>
    </row>
    <row r="9" spans="1:10" s="1" customFormat="1" ht="18.75">
      <c r="A9" s="25">
        <v>5</v>
      </c>
      <c r="B9" s="28" t="s">
        <v>5</v>
      </c>
      <c r="C9" s="22">
        <v>37</v>
      </c>
      <c r="D9" s="24">
        <v>56.95</v>
      </c>
      <c r="E9" s="22">
        <f t="shared" si="0"/>
        <v>28.185</v>
      </c>
      <c r="F9" s="22">
        <v>15</v>
      </c>
      <c r="G9" s="22">
        <v>35</v>
      </c>
      <c r="H9" s="24">
        <v>53.14</v>
      </c>
      <c r="I9" s="24">
        <f t="shared" si="1"/>
        <v>26.442</v>
      </c>
      <c r="J9" s="22">
        <f>15-16+1</f>
        <v>0</v>
      </c>
    </row>
    <row r="10" spans="1:10" s="1" customFormat="1" ht="18.75">
      <c r="A10" s="25">
        <v>6</v>
      </c>
      <c r="B10" s="28" t="s">
        <v>3</v>
      </c>
      <c r="C10" s="22">
        <v>40</v>
      </c>
      <c r="D10" s="24">
        <v>60</v>
      </c>
      <c r="E10" s="22">
        <f t="shared" si="0"/>
        <v>30</v>
      </c>
      <c r="F10" s="22">
        <v>10</v>
      </c>
      <c r="G10" s="22">
        <v>40</v>
      </c>
      <c r="H10" s="24">
        <v>49.07</v>
      </c>
      <c r="I10" s="24">
        <f t="shared" si="1"/>
        <v>26.720999999999997</v>
      </c>
      <c r="J10" s="22">
        <f>15-8</f>
        <v>7</v>
      </c>
    </row>
    <row r="11" spans="1:10" s="1" customFormat="1" ht="18.75">
      <c r="A11" s="25">
        <v>7</v>
      </c>
      <c r="B11" s="28" t="s">
        <v>4</v>
      </c>
      <c r="C11" s="22">
        <v>35</v>
      </c>
      <c r="D11" s="24">
        <v>60</v>
      </c>
      <c r="E11" s="22">
        <f t="shared" si="0"/>
        <v>28.5</v>
      </c>
      <c r="F11" s="22">
        <v>17</v>
      </c>
      <c r="G11" s="22">
        <v>32</v>
      </c>
      <c r="H11" s="24">
        <v>55.2</v>
      </c>
      <c r="I11" s="24">
        <f t="shared" si="1"/>
        <v>26.16</v>
      </c>
      <c r="J11" s="22">
        <f>15-14+2</f>
        <v>3</v>
      </c>
    </row>
    <row r="12" spans="1:10" s="1" customFormat="1" ht="18.75">
      <c r="A12" s="25">
        <v>8</v>
      </c>
      <c r="B12" s="28" t="s">
        <v>8</v>
      </c>
      <c r="C12" s="22">
        <v>40</v>
      </c>
      <c r="D12" s="24">
        <v>60</v>
      </c>
      <c r="E12" s="22">
        <f t="shared" si="0"/>
        <v>30</v>
      </c>
      <c r="F12" s="22">
        <v>15</v>
      </c>
      <c r="G12" s="22">
        <v>40</v>
      </c>
      <c r="H12" s="24">
        <v>52.8</v>
      </c>
      <c r="I12" s="24">
        <f t="shared" si="1"/>
        <v>27.84</v>
      </c>
      <c r="J12" s="22">
        <v>15</v>
      </c>
    </row>
    <row r="13" spans="1:10" s="1" customFormat="1" ht="18.75">
      <c r="A13" s="25">
        <v>9</v>
      </c>
      <c r="B13" s="28" t="s">
        <v>7</v>
      </c>
      <c r="C13" s="22">
        <v>29</v>
      </c>
      <c r="D13" s="22">
        <v>56.9</v>
      </c>
      <c r="E13" s="22">
        <f t="shared" si="0"/>
        <v>25.77</v>
      </c>
      <c r="F13" s="22">
        <v>16</v>
      </c>
      <c r="G13" s="22">
        <v>29</v>
      </c>
      <c r="H13" s="24">
        <v>55.2</v>
      </c>
      <c r="I13" s="24">
        <f t="shared" si="1"/>
        <v>25.26</v>
      </c>
      <c r="J13" s="22">
        <v>8</v>
      </c>
    </row>
    <row r="14" spans="1:10" s="1" customFormat="1" ht="18.75">
      <c r="A14" s="25">
        <v>10</v>
      </c>
      <c r="B14" s="28" t="s">
        <v>6</v>
      </c>
      <c r="C14" s="22">
        <v>40</v>
      </c>
      <c r="D14" s="24">
        <v>56</v>
      </c>
      <c r="E14" s="22">
        <f t="shared" si="0"/>
        <v>28.799999999999997</v>
      </c>
      <c r="F14" s="22">
        <v>13</v>
      </c>
      <c r="G14" s="22">
        <v>40</v>
      </c>
      <c r="H14" s="24">
        <v>52.8</v>
      </c>
      <c r="I14" s="24">
        <f t="shared" si="1"/>
        <v>27.84</v>
      </c>
      <c r="J14" s="22">
        <v>13</v>
      </c>
    </row>
    <row r="15" spans="1:10" s="1" customFormat="1" ht="18.75">
      <c r="A15" s="25">
        <v>11</v>
      </c>
      <c r="B15" s="28" t="s">
        <v>9</v>
      </c>
      <c r="C15" s="22">
        <v>37</v>
      </c>
      <c r="D15" s="22">
        <v>56.95</v>
      </c>
      <c r="E15" s="22">
        <f t="shared" si="0"/>
        <v>28.185</v>
      </c>
      <c r="F15" s="22">
        <v>6</v>
      </c>
      <c r="G15" s="22">
        <v>37</v>
      </c>
      <c r="H15" s="24">
        <v>53.4</v>
      </c>
      <c r="I15" s="24">
        <f t="shared" si="1"/>
        <v>27.12</v>
      </c>
      <c r="J15" s="22">
        <f>15-10+1</f>
        <v>6</v>
      </c>
    </row>
    <row r="17" spans="2:10" ht="47.25" customHeight="1">
      <c r="B17" s="54"/>
      <c r="C17" s="54"/>
      <c r="D17" s="54"/>
      <c r="E17" s="54"/>
      <c r="F17" s="54"/>
      <c r="G17" s="54"/>
      <c r="H17" s="54"/>
      <c r="I17" s="54"/>
      <c r="J17" s="54"/>
    </row>
    <row r="18" spans="2:10" ht="15">
      <c r="B18" s="7"/>
      <c r="C18" s="7"/>
      <c r="D18" s="7"/>
      <c r="E18" s="7"/>
      <c r="F18" s="7"/>
      <c r="G18" s="10"/>
      <c r="H18" s="14"/>
      <c r="I18" s="10"/>
      <c r="J18" s="10"/>
    </row>
    <row r="19" spans="2:10" ht="58.5" customHeight="1">
      <c r="B19" s="7"/>
      <c r="C19" s="7"/>
      <c r="D19" s="7"/>
      <c r="E19" s="7"/>
      <c r="F19" s="7"/>
      <c r="G19" s="10"/>
      <c r="H19" s="14"/>
      <c r="I19" s="13"/>
      <c r="J19" s="10"/>
    </row>
    <row r="20" spans="2:10" ht="12.75">
      <c r="B20" s="11"/>
      <c r="C20" s="8"/>
      <c r="D20" s="8"/>
      <c r="E20" s="8"/>
      <c r="F20" s="8"/>
      <c r="G20" s="8"/>
      <c r="H20" s="8"/>
      <c r="I20" s="8"/>
      <c r="J20" s="8"/>
    </row>
    <row r="21" spans="2:10" ht="15">
      <c r="B21" s="11"/>
      <c r="C21" s="8"/>
      <c r="D21" s="8"/>
      <c r="E21" s="8"/>
      <c r="F21" s="8"/>
      <c r="G21" s="9"/>
      <c r="H21" s="9"/>
      <c r="I21" s="9"/>
      <c r="J21" s="9"/>
    </row>
    <row r="22" spans="2:10" ht="12.75">
      <c r="B22" s="8"/>
      <c r="C22" s="8"/>
      <c r="D22" s="8"/>
      <c r="E22" s="8"/>
      <c r="F22" s="8"/>
      <c r="G22" s="8"/>
      <c r="H22" s="8"/>
      <c r="I22" s="8"/>
      <c r="J22" s="8"/>
    </row>
  </sheetData>
  <sheetProtection/>
  <mergeCells count="10">
    <mergeCell ref="B17:J17"/>
    <mergeCell ref="A1:J1"/>
    <mergeCell ref="A2:A4"/>
    <mergeCell ref="B2:B4"/>
    <mergeCell ref="C2:F2"/>
    <mergeCell ref="G2:J2"/>
    <mergeCell ref="C3:E3"/>
    <mergeCell ref="F3:F4"/>
    <mergeCell ref="G3:I3"/>
    <mergeCell ref="J3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saocodon</dc:creator>
  <cp:keywords/>
  <dc:description/>
  <cp:lastModifiedBy>Notebook</cp:lastModifiedBy>
  <cp:lastPrinted>2017-12-26T01:18:58Z</cp:lastPrinted>
  <dcterms:created xsi:type="dcterms:W3CDTF">2012-01-03T06:26:18Z</dcterms:created>
  <dcterms:modified xsi:type="dcterms:W3CDTF">2017-12-26T07:21:56Z</dcterms:modified>
  <cp:category/>
  <cp:version/>
  <cp:contentType/>
  <cp:contentStatus/>
</cp:coreProperties>
</file>